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<sst xmlns="http://schemas.openxmlformats.org/spreadsheetml/2006/main" count="27174" uniqueCount="798">
  <si>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</si>
  <si>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</si>
  <si>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</si>
  <si>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</si>
  <si>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</si>
  <si>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</si>
  <si>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</si>
  <si>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</si>
  <si>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</si>
  <si>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</si>
  <si>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</si>
  <si>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</si>
  <si>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</si>
  <si>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</si>
  <si>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</si>
  <si>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</si>
  <si>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</si>
  <si>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</si>
  <si>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</si>
  <si>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</si>
  <si>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</si>
  <si>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</si>
  <si>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</si>
  <si>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</si>
  <si>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</si>
  <si>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</si>
  <si>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</si>
  <si>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</si>
  <si>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</si>
  <si>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</si>
  <si>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</si>
  <si>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</si>
  <si>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</si>
  <si>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</si>
  <si>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</si>
  <si>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</si>
  <si>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</si>
  <si>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</si>
  <si>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</si>
  <si>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</si>
  <si>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</si>
  <si>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</si>
  <si>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</si>
  <si>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</si>
  <si>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</si>
  <si>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</si>
  <si>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</si>
  <si>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</si>
  <si>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</si>
  <si>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</si>
  <si>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</si>
  <si>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</si>
  <si>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</si>
  <si>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</si>
  <si>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</si>
  <si>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</si>
  <si>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</si>
  <si>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</si>
  <si>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</si>
  <si>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</si>
  <si>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</si>
  <si>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</si>
  <si>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</si>
  <si>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</si>
  <si>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</si>
  <si>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</si>
  <si>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</si>
  <si>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</si>
  <si>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</si>
  <si>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</si>
  <si>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</si>
  <si>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</si>
  <si>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</si>
  <si>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</si>
  <si>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</si>
  <si>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</si>
  <si>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</si>
  <si>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</si>
  <si>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</si>
  <si>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</si>
  <si>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</si>
  <si>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</si>
  <si>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</si>
  <si>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</si>
  <si>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</si>
  <si>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</si>
  <si>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</si>
  <si>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</si>
  <si>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</si>
  <si>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</si>
  <si>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</si>
  <si>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</si>
  <si>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</si>
  <si>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</si>
  <si>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</si>
  <si>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</si>
  <si>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</si>
  <si>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</si>
  <si>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</si>
  <si>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</si>
  <si>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</si>
  <si>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</si>
  <si>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</si>
  <si>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</si>
  <si>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</si>
  <si>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</si>
  <si>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</si>
  <si>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</si>
  <si>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</si>
  <si>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</si>
  <si>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</si>
  <si>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</si>
  <si>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</si>
  <si>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</si>
  <si>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</si>
  <si>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</si>
  <si>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</si>
  <si>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</si>
  <si>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</si>
  <si>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</si>
  <si>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</si>
  <si>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</si>
  <si>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</si>
  <si>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</si>
  <si>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</si>
  <si>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</si>
  <si>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</si>
  <si>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</si>
  <si>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</si>
  <si>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</si>
  <si>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</si>
  <si>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</si>
  <si>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</si>
  <si>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</si>
  <si>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</si>
  <si>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</si>
  <si>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</si>
  <si>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</si>
  <si>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</si>
  <si>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</si>
  <si>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</si>
  <si>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</si>
  <si>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</si>
  <si>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</si>
  <si>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</si>
  <si>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</si>
  <si>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</si>
  <si>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</si>
  <si>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</si>
  <si>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</si>
  <si>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</si>
  <si>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</si>
  <si>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</si>
  <si>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</si>
  <si>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</si>
  <si>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</si>
  <si>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</si>
  <si>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</si>
  <si>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</si>
  <si>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</si>
  <si>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</si>
  <si>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</si>
  <si>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</si>
  <si>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</si>
  <si>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</si>
  <si>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</si>
  <si>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</si>
  <si>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</si>
  <si>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</si>
  <si>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</si>
  <si>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</si>
  <si>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</si>
  <si>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</si>
  <si>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</si>
  <si>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</si>
  <si>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</si>
  <si>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</si>
  <si>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</si>
  <si>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</si>
  <si>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</si>
  <si>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</si>
  <si>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</si>
  <si>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</si>
  <si>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</si>
  <si>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</si>
  <si>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</si>
  <si>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</si>
  <si>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</si>
  <si>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</si>
  <si>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</si>
  <si>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</si>
  <si>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</si>
  <si>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</si>
  <si>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</si>
  <si>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</si>
  <si>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</si>
  <si>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</si>
  <si>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</si>
  <si>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</si>
  <si>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</si>
  <si>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</si>
  <si>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</si>
  <si>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</si>
  <si>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</si>
  <si>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</si>
  <si>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</si>
  <si>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</si>
  <si>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</si>
  <si>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</si>
  <si>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</si>
  <si>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</si>
  <si>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</si>
  <si>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</si>
  <si>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</si>
  <si>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</si>
  <si>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</si>
  <si>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</si>
  <si>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</si>
  <si>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</si>
  <si>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</si>
  <si>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</si>
  <si>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</si>
  <si>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</si>
  <si>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</si>
  <si>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</si>
  <si>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</si>
  <si>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</si>
  <si>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</si>
  <si>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</si>
  <si>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</si>
  <si>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</si>
  <si>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</si>
  <si>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</si>
  <si>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</si>
  <si>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</si>
  <si>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</si>
  <si>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</si>
  <si>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</si>
  <si>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</si>
  <si>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</si>
  <si>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</si>
  <si>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</si>
  <si>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</si>
  <si>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</si>
  <si>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</si>
  <si>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</si>
  <si>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</si>
  <si>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</si>
  <si>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</si>
  <si>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</si>
  <si>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</si>
  <si>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</si>
  <si>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</si>
  <si>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</si>
  <si>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</si>
  <si>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</si>
  <si>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</si>
  <si>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</si>
  <si>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</si>
  <si>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</si>
  <si>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</si>
  <si>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</si>
  <si>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</si>
  <si>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</si>
  <si>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</si>
  <si>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</si>
  <si>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</si>
  <si>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</si>
  <si>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</si>
  <si>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</si>
  <si>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</si>
  <si>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</si>
  <si>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</si>
  <si>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</si>
  <si>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</si>
  <si>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</si>
  <si>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</si>
  <si>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</si>
  <si>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</si>
  <si>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</si>
  <si>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</si>
  <si>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</si>
  <si>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</si>
  <si>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</si>
  <si>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</si>
  <si>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</si>
  <si>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</si>
  <si>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</si>
  <si>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</si>
  <si>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</si>
  <si>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</si>
  <si>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</si>
  <si>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</si>
  <si>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</si>
  <si>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</si>
  <si>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</si>
  <si>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</si>
  <si>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</si>
  <si>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</si>
  <si>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</si>
  <si>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</si>
  <si>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</si>
  <si>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</si>
  <si>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</si>
  <si>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</si>
  <si>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</si>
  <si>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</si>
  <si>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</si>
  <si>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</si>
  <si>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</si>
  <si>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</si>
  <si>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</si>
  <si>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</si>
  <si>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</si>
  <si>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</si>
  <si>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</si>
  <si>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</si>
  <si>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</si>
  <si>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</si>
  <si>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</si>
  <si>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</si>
  <si>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</si>
  <si>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</si>
  <si>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</si>
  <si>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</si>
  <si>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</si>
  <si>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</si>
  <si>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</si>
  <si>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</si>
  <si>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</si>
  <si>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</si>
  <si>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</si>
  <si>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</si>
  <si>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</si>
  <si>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</si>
  <si>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</si>
  <si>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</si>
  <si>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</si>
  <si>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</si>
  <si>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</si>
  <si>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</si>
  <si>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</si>
  <si>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</si>
  <si>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</si>
  <si>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</si>
  <si>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</si>
  <si>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</si>
  <si>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</si>
  <si>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</si>
  <si>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</si>
  <si>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</si>
  <si>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</si>
  <si>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</si>
  <si>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</si>
  <si>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</si>
  <si>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</si>
  <si>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</si>
  <si>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</si>
  <si>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</si>
  <si>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</si>
  <si>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</si>
  <si>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</si>
  <si>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</si>
  <si>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</si>
  <si>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</si>
  <si>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</si>
  <si>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</si>
  <si>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</si>
  <si>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</si>
  <si>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</si>
  <si>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</si>
  <si>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</si>
  <si>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</si>
  <si>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</si>
  <si>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</si>
  <si>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</si>
  <si>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</si>
  <si>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</si>
  <si>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</si>
  <si>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</si>
  <si>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</si>
  <si>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</si>
  <si>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</si>
  <si>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</si>
  <si>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</si>
  <si>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</si>
  <si>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</si>
  <si>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</si>
  <si>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</si>
  <si>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</si>
  <si>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</si>
  <si>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</si>
  <si>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</si>
  <si>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</si>
  <si>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</si>
  <si>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</si>
  <si>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</si>
  <si>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</si>
  <si>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</si>
  <si>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</si>
  <si>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</si>
  <si>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</si>
  <si>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</si>
  <si>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</si>
  <si>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</si>
  <si>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</si>
  <si>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</si>
  <si>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</si>
  <si>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</si>
  <si>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</si>
  <si>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</si>
  <si>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</si>
  <si>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</si>
  <si>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</si>
  <si>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</si>
  <si>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</si>
  <si>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</si>
  <si>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</si>
  <si>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</si>
  <si>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</si>
  <si>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</si>
  <si>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</si>
  <si>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</si>
  <si>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</si>
  <si>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</si>
  <si>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</si>
  <si>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</si>
  <si>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</si>
  <si>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</si>
  <si>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</si>
  <si>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</si>
  <si>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</si>
  <si>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</si>
  <si>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</si>
  <si>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</si>
  <si>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</si>
  <si>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</si>
  <si>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</si>
  <si>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</si>
  <si>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</si>
  <si>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</si>
  <si>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</si>
  <si>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</si>
  <si>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</si>
  <si>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</si>
  <si>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</si>
  <si>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</si>
  <si>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</si>
  <si>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</si>
  <si>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</si>
  <si>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</si>
  <si>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</si>
  <si>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</si>
  <si>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</si>
  <si>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</si>
  <si>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</si>
  <si>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</si>
  <si>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</si>
  <si>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</si>
  <si>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</si>
  <si>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</si>
  <si>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</si>
  <si>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</si>
  <si>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</si>
  <si>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</si>
  <si>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</si>
  <si>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</si>
  <si>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</si>
  <si>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</si>
  <si>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</si>
  <si>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</si>
  <si>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</si>
  <si>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</si>
  <si>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</si>
  <si>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</si>
  <si>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</si>
  <si>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</si>
  <si>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</si>
  <si>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</si>
  <si>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</si>
  <si>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</si>
  <si>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</si>
  <si>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</si>
  <si>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</si>
  <si>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</si>
  <si>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</si>
  <si>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</si>
  <si>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</si>
  <si>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</si>
  <si>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</si>
  <si>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</si>
  <si>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</si>
  <si>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</si>
  <si>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</si>
  <si>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</si>
  <si>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</si>
  <si>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</si>
  <si>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</si>
  <si>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</si>
  <si>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</si>
  <si>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</si>
  <si>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</si>
  <si>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</si>
  <si>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</si>
  <si>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</si>
  <si>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</si>
  <si>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</si>
  <si>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</si>
  <si>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</si>
  <si>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</si>
  <si>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</si>
  <si>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</si>
  <si>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</si>
  <si>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</si>
  <si>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</si>
  <si>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</si>
  <si>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</si>
  <si>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</si>
  <si>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</si>
  <si>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</si>
  <si>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</si>
  <si>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</si>
  <si>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</si>
  <si>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</si>
  <si>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</si>
  <si>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</si>
  <si>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</si>
  <si>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</si>
  <si>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</si>
  <si>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</si>
  <si>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</si>
  <si>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</si>
  <si>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</si>
  <si>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</si>
  <si>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</si>
  <si>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</si>
  <si>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</si>
  <si>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</si>
  <si>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</si>
  <si>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</si>
  <si>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</si>
  <si>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</si>
  <si>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</si>
  <si>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</si>
  <si>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</si>
  <si>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</si>
  <si>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</si>
  <si>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</si>
  <si>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</si>
  <si>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</si>
  <si>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</si>
  <si>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</si>
  <si>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</si>
  <si>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</si>
  <si>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</si>
  <si>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</si>
  <si>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</si>
  <si>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</si>
  <si>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</si>
  <si>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</si>
  <si>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</si>
  <si>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</si>
  <si>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</si>
  <si>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</si>
  <si>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</si>
  <si>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</si>
  <si>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</si>
  <si>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</si>
  <si>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</si>
  <si>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</si>
  <si>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</si>
  <si>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</si>
  <si>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</si>
  <si>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</si>
  <si>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</si>
  <si>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</si>
  <si>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</si>
  <si>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</si>
  <si>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</si>
  <si>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</si>
  <si>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</si>
  <si>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</si>
  <si>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</si>
  <si>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</si>
  <si>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</si>
  <si>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</si>
  <si>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</si>
  <si>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</si>
  <si>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</si>
  <si>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</si>
  <si>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</si>
  <si>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</si>
  <si>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</si>
  <si>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</si>
  <si>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</si>
  <si>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</si>
  <si>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</si>
  <si>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</si>
  <si>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</si>
  <si>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</si>
  <si>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</si>
  <si>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</si>
  <si>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</si>
  <si>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</si>
  <si>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</si>
  <si>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</si>
  <si>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</si>
  <si>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</si>
  <si>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</si>
  <si>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</si>
  <si>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</si>
  <si>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</si>
  <si>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</si>
  <si>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</si>
  <si>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</si>
  <si>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</si>
  <si>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</si>
  <si>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</si>
  <si>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</si>
  <si>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</si>
  <si>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</si>
  <si>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</si>
  <si>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</si>
  <si>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</si>
  <si>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</si>
  <si>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</si>
  <si>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</si>
  <si>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</si>
  <si>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</si>
  <si>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</si>
  <si>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</si>
  <si>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</si>
  <si>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</si>
  <si>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</si>
  <si>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</si>
  <si>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</si>
  <si>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</si>
  <si>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</si>
  <si>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</si>
  <si>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</si>
  <si>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</si>
  <si>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</si>
  <si>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</si>
  <si>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</si>
  <si>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</si>
  <si>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</si>
  <si>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</si>
  <si>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</si>
  <si>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</si>
  <si>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</si>
  <si>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</si>
  <si>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</si>
  <si>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</si>
  <si>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</si>
  <si>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</si>
  <si>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</si>
  <si>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</si>
  <si>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</si>
  <si>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</si>
  <si>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</si>
  <si>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</si>
  <si>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</si>
  <si>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</si>
  <si>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</si>
  <si>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</si>
  <si>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</si>
  <si>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</si>
  <si>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</si>
  <si>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</si>
  <si>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</si>
  <si>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</si>
  <si>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</si>
  <si>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</si>
  <si>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</si>
  <si>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</si>
  <si>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</si>
  <si>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</si>
  <si>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</si>
  <si>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</si>
  <si>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</si>
  <si>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</si>
  <si>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</si>
  <si>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</si>
  <si>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</si>
  <si>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</si>
  <si>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</si>
  <si>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</si>
  <si>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</si>
  <si>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</si>
  <si>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</si>
  <si>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</si>
  <si>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</si>
  <si>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</si>
  <si>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</si>
  <si>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</si>
  <si>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</si>
  <si>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</si>
  <si>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</si>
  <si>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</si>
  <si>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</si>
  <si>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</si>
  <si>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</si>
  <si>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</si>
  <si>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</si>
  <si>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</si>
  <si>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</si>
  <si>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</si>
  <si>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</si>
  <si>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</si>
  <si>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</si>
  <si>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</si>
  <si>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</si>
  <si>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</si>
  <si>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</si>
  <si>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</si>
  <si>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</si>
  <si>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</si>
  <si>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</si>
  <si>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</si>
  <si>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</si>
  <si>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</si>
  <si>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</si>
  <si>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</si>
  <si>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</si>
  <si>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</si>
  <si>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</si>
  <si>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</si>
  <si>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</si>
  <si>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</si>
  <si>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</si>
  <si>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</si>
  <si>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</si>
  <si>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</si>
  <si>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</si>
  <si>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</si>
  <si>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</si>
  <si>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</si>
  <si>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</si>
  <si>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</si>
  <si>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</si>
  <si>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</si>
  <si>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</si>
  <si>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</si>
  <si>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</si>
  <si>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фев, мар, дек</t>
  </si>
  <si>
    <t>май, февраль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</si>
  <si>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</si>
  <si>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</si>
  <si>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</si>
  <si>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</si>
  <si>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</si>
  <si>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</si>
  <si>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</si>
  <si>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</si>
  <si>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</si>
  <si>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</si>
  <si>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</si>
  <si>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13 по ул. Строительная за 2016 год</t>
  </si>
  <si>
    <t>ноябрь, декабрь</t>
  </si>
  <si>
    <t>июль, август</t>
  </si>
  <si>
    <t xml:space="preserve"> январь</t>
  </si>
  <si>
    <t xml:space="preserve"> в течение года</t>
  </si>
  <si>
    <t>фев, мар, июл</t>
  </si>
  <si>
    <t>янв, сен, дек</t>
  </si>
  <si>
    <t>январь, декабрь</t>
  </si>
  <si>
    <t>фев, июл, сен, дек</t>
  </si>
  <si>
    <t>12 | 1</t>
  </si>
  <si>
    <t>4,25 | 1</t>
  </si>
  <si>
    <t>1,6 | 24</t>
  </si>
  <si>
    <t>0,5 | 18</t>
  </si>
  <si>
    <t>1,1 | 3</t>
  </si>
  <si>
    <t>59 | 1</t>
  </si>
  <si>
    <t>1,5 | 1</t>
  </si>
  <si>
    <t>50,38 | 249</t>
  </si>
  <si>
    <t>50,38 | 24</t>
  </si>
  <si>
    <t>6,8 | 1</t>
  </si>
  <si>
    <t>50,38 | 2</t>
  </si>
  <si>
    <t>253 | 28</t>
  </si>
  <si>
    <t>126,5 | 22</t>
  </si>
  <si>
    <t>0,04554 | 6</t>
  </si>
  <si>
    <t>2,53 | 40</t>
  </si>
  <si>
    <t>2,53 | 10</t>
  </si>
  <si>
    <t>2,53 | 12</t>
  </si>
  <si>
    <t>253 | 32</t>
  </si>
  <si>
    <t>126,5 | 8</t>
  </si>
  <si>
    <t>0,99 | 1</t>
  </si>
  <si>
    <t>80 | 2</t>
  </si>
  <si>
    <t>1 | 122</t>
  </si>
  <si>
    <t>22 | 24</t>
  </si>
  <si>
    <t>2 | 5</t>
  </si>
  <si>
    <t>апрель, декабрь</t>
  </si>
  <si>
    <t>253 | 74</t>
  </si>
  <si>
    <t>22 | 27</t>
  </si>
  <si>
    <t>1 | 127</t>
  </si>
  <si>
    <t>764 | 77</t>
  </si>
  <si>
    <t>764 | 2</t>
  </si>
  <si>
    <t>2 | 21</t>
  </si>
  <si>
    <t>авг, июл, июн, окт, сен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</si>
</sst>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40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757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14014.71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181349.27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176496.16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176496.16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176496.16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18867.82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202456.39665456733</v>
      </c>
      <c r="G28" s="18">
        <f>и_ср_начисл-и_ср_стоимость_факт</f>
        <v>-21107.126654567342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32791.509999999995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46500.549999999996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174.5858261461164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261470.91000000003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253865.07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32380.28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413152.12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413152.12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570.56274136795992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6045.93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5671.42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672.56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6045.93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6045.93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394.36062995077901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63167.8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60174.59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6800.02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89164.03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89164.03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926.84809170466042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65489.35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62753.87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6647.69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65489.35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65489.35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202" sqref="B202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757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7857.218806788027</v>
      </c>
      <c r="F6" s="40"/>
      <c r="I6" s="27">
        <f>E6/1.18</f>
        <v>6658.6600057525657</v>
      </c>
      <c r="J6" s="29">
        <f>[1]сумма!$Q$6</f>
        <v>12959.079134999998</v>
      </c>
      <c r="K6" s="29">
        <f>J6-I6</f>
        <v>6300.4191292474325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173.73548411880819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0.153</v>
      </c>
      <c r="E8" s="48">
        <v>173.73548411880819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815.94927164914816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2.9312</v>
      </c>
      <c r="E25" s="48">
        <v>362.65638219707165</v>
      </c>
      <c r="F25" s="49" t="s">
        <v>735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0.21</v>
      </c>
      <c r="E28" s="48">
        <v>453.29288945207657</v>
      </c>
      <c r="F28" s="49" t="s">
        <v>743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4422.8891619814112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0.97</v>
      </c>
      <c r="E43" s="48">
        <v>892.14904862743526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6.016</v>
      </c>
      <c r="E44" s="48">
        <v>510.58861960367142</v>
      </c>
      <c r="F44" s="49" t="s">
        <v>740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62</v>
      </c>
      <c r="E45" s="48">
        <v>2931.3586716535201</v>
      </c>
      <c r="F45" s="49" t="s">
        <v>744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2</v>
      </c>
      <c r="E50" s="56">
        <v>88.792822096783837</v>
      </c>
      <c r="F50" s="49" t="s">
        <v>758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821.614594338595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2.9312</v>
      </c>
      <c r="E101" s="35">
        <v>362.68029623480311</v>
      </c>
      <c r="F101" s="33" t="s">
        <v>735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>
        <v>6</v>
      </c>
      <c r="E102" s="48">
        <v>458.93429810379183</v>
      </c>
      <c r="F102" s="49" t="s">
        <v>736</v>
      </c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97.270348472574298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9.1600000000000001E-2</v>
      </c>
      <c r="E106" s="56">
        <v>97.270348472574298</v>
      </c>
      <c r="F106" s="49" t="s">
        <v>740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415.02491796559679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9.1600000000000001E-2</v>
      </c>
      <c r="E120" s="56">
        <v>91.746205756614941</v>
      </c>
      <c r="F120" s="49" t="s">
        <v>740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231.40551466579311</v>
      </c>
      <c r="F138" s="49" t="s">
        <v>738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>
        <v>2</v>
      </c>
      <c r="E142" s="48">
        <v>53.287897663533251</v>
      </c>
      <c r="F142" s="49" t="s">
        <v>732</v>
      </c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734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1110.7350282618945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>
        <v>1</v>
      </c>
      <c r="E172" s="48">
        <v>377.7880680788162</v>
      </c>
      <c r="F172" s="49" t="s">
        <v>732</v>
      </c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>
        <v>0.46666666666666662</v>
      </c>
      <c r="E176" s="48">
        <v>555.14641658891924</v>
      </c>
      <c r="F176" s="49" t="s">
        <v>742</v>
      </c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>
        <v>1</v>
      </c>
      <c r="E181" s="48">
        <v>93.610009230553317</v>
      </c>
      <c r="F181" s="49" t="s">
        <v>741</v>
      </c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1.1033999999999999</v>
      </c>
      <c r="E194" s="48">
        <v>84.190534363605821</v>
      </c>
      <c r="F194" s="49" t="s">
        <v>759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29896.613485375921</v>
      </c>
      <c r="F197" s="75"/>
      <c r="I197" s="27">
        <f>E197/1.18</f>
        <v>25336.113123199935</v>
      </c>
      <c r="J197" s="29">
        <f>[1]сумма!$Q$11</f>
        <v>31082.599499999997</v>
      </c>
      <c r="K197" s="29">
        <f>J197-I197</f>
        <v>5746.4863768000614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29896.613485375921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0.54959999999999998</v>
      </c>
      <c r="E199" s="35">
        <v>2167.5803369952969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4.8479999999999999</v>
      </c>
      <c r="E200" s="35">
        <v>7646.8483611516258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736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>
        <v>2</v>
      </c>
      <c r="E209" s="35">
        <v>1349.3115556757057</v>
      </c>
      <c r="F209" s="49" t="s">
        <v>760</v>
      </c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34.54</v>
      </c>
      <c r="E211" s="35">
        <v>12440.979204302608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736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>
        <v>3</v>
      </c>
      <c r="E216" s="35">
        <v>838.89424498467724</v>
      </c>
      <c r="F216" s="49" t="s">
        <v>738</v>
      </c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231.40551466579311</v>
      </c>
      <c r="F228" s="49" t="s">
        <v>738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4675.2126576789842</v>
      </c>
      <c r="F232" s="33"/>
      <c r="I232" s="27">
        <f>E232/1.18</f>
        <v>3962.0446251516819</v>
      </c>
      <c r="J232" s="29">
        <f>[1]сумма!$M$13</f>
        <v>4000.8600000000006</v>
      </c>
      <c r="K232" s="29">
        <f>J232-I232</f>
        <v>38.815374848318697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2414.620902904162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1519.9598759730791</v>
      </c>
      <c r="F238" s="49" t="s">
        <v>761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739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>
        <v>1</v>
      </c>
      <c r="E250" s="35">
        <v>821.3764583031284</v>
      </c>
      <c r="F250" s="33" t="s">
        <v>738</v>
      </c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>
        <v>2260.5917547748222</v>
      </c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>
        <v>24</v>
      </c>
      <c r="E261" s="35">
        <v>2260.5917547748222</v>
      </c>
      <c r="F261" s="33" t="s">
        <v>743</v>
      </c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6321.8813434816548</v>
      </c>
      <c r="F266" s="75"/>
      <c r="I266" s="27">
        <f>E266/1.18</f>
        <v>5357.5265622725892</v>
      </c>
      <c r="J266" s="29">
        <f>[1]сумма!$Q$15</f>
        <v>14033.079052204816</v>
      </c>
      <c r="K266" s="29">
        <f>J266-I266</f>
        <v>8675.5524899322263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6321.8813434816548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0.309</v>
      </c>
      <c r="E268" s="35">
        <v>633.59047267525989</v>
      </c>
      <c r="F268" s="33" t="s">
        <v>762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0.06</v>
      </c>
      <c r="E269" s="35">
        <v>138.46227846495515</v>
      </c>
      <c r="F269" s="33" t="s">
        <v>762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3</v>
      </c>
      <c r="E270" s="35">
        <v>573.59015200711258</v>
      </c>
      <c r="F270" s="33" t="s">
        <v>737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275.023390930262</v>
      </c>
      <c r="F278" s="33" t="s">
        <v>732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2</v>
      </c>
      <c r="E282" s="35">
        <v>2419.8734350618388</v>
      </c>
      <c r="F282" s="33" t="s">
        <v>737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>
        <v>1</v>
      </c>
      <c r="E299" s="35">
        <v>8.9494769439606294</v>
      </c>
      <c r="F299" s="33" t="s">
        <v>737</v>
      </c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1</v>
      </c>
      <c r="E319" s="35">
        <v>574.88111147731411</v>
      </c>
      <c r="F319" s="33" t="s">
        <v>743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584.49710547603854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>
        <v>1</v>
      </c>
      <c r="E322" s="35">
        <v>121.30584434300441</v>
      </c>
      <c r="F322" s="33" t="s">
        <v>737</v>
      </c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4</v>
      </c>
      <c r="E328" s="35">
        <v>214.88260964969226</v>
      </c>
      <c r="F328" s="33" t="s">
        <v>763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1</v>
      </c>
      <c r="E329" s="35">
        <v>99.114120781667211</v>
      </c>
      <c r="F329" s="33" t="s">
        <v>743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3</v>
      </c>
      <c r="E334" s="35">
        <v>225.43421740304615</v>
      </c>
      <c r="F334" s="33" t="s">
        <v>764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9</v>
      </c>
      <c r="E335" s="35">
        <v>452.27712826750343</v>
      </c>
      <c r="F335" s="33" t="s">
        <v>765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35548.217087764395</v>
      </c>
      <c r="F338" s="75"/>
      <c r="I338" s="27">
        <f>E338/1.18</f>
        <v>30125.60770149525</v>
      </c>
      <c r="J338" s="29">
        <f>[1]сумма!$Q$17</f>
        <v>27117.06</v>
      </c>
      <c r="K338" s="29">
        <f>J338-I338</f>
        <v>-3008.5477014952485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35548.217087764395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766</v>
      </c>
      <c r="E340" s="84">
        <v>61.267764667912807</v>
      </c>
      <c r="F340" s="49" t="s">
        <v>742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767</v>
      </c>
      <c r="E342" s="48">
        <v>27.106561768571101</v>
      </c>
      <c r="F342" s="49" t="s">
        <v>734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768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769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770</v>
      </c>
      <c r="E345" s="84">
        <v>7.8677184136390759</v>
      </c>
      <c r="F345" s="49" t="s">
        <v>745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771</v>
      </c>
      <c r="E346" s="48">
        <v>200.18440984976507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772</v>
      </c>
      <c r="E347" s="48">
        <v>4.8067215840165796</v>
      </c>
      <c r="F347" s="49" t="s">
        <v>734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773</v>
      </c>
      <c r="E349" s="48">
        <v>28456.927694170387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774</v>
      </c>
      <c r="E351" s="48">
        <v>6268.0366876708113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775</v>
      </c>
      <c r="E353" s="84">
        <v>77.995634061045124</v>
      </c>
      <c r="F353" s="49" t="s">
        <v>738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776</v>
      </c>
      <c r="E354" s="48">
        <v>236.60548931472653</v>
      </c>
      <c r="F354" s="49" t="s">
        <v>746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57857.918959076735</v>
      </c>
      <c r="F355" s="75"/>
      <c r="I355" s="27">
        <f>E355/1.18</f>
        <v>49032.134711081984</v>
      </c>
      <c r="J355" s="29">
        <f>[1]сумма!$Q$19</f>
        <v>27334.060541112922</v>
      </c>
      <c r="K355" s="29">
        <f>J355-I355</f>
        <v>-21698.074169969062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21547.300028322839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747</v>
      </c>
      <c r="E357" s="89">
        <v>79.741358815439199</v>
      </c>
      <c r="F357" s="49" t="s">
        <v>748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777</v>
      </c>
      <c r="E358" s="89">
        <v>3739.1271975725372</v>
      </c>
      <c r="F358" s="49" t="s">
        <v>749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778</v>
      </c>
      <c r="E359" s="89">
        <v>6427.3639640564361</v>
      </c>
      <c r="F359" s="49" t="s">
        <v>749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779</v>
      </c>
      <c r="E360" s="89">
        <v>50.79341614154832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780</v>
      </c>
      <c r="E361" s="89">
        <v>104.5030850060167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781</v>
      </c>
      <c r="E362" s="89">
        <v>167.51783430863748</v>
      </c>
      <c r="F362" s="49" t="s">
        <v>748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782</v>
      </c>
      <c r="E364" s="89">
        <v>483.84076840107178</v>
      </c>
      <c r="F364" s="49" t="s">
        <v>750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783</v>
      </c>
      <c r="E365" s="89">
        <v>2438.7894389073963</v>
      </c>
      <c r="F365" s="49" t="s">
        <v>751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784</v>
      </c>
      <c r="E366" s="89">
        <v>2354.1815734136121</v>
      </c>
      <c r="F366" s="49" t="s">
        <v>752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785</v>
      </c>
      <c r="E367" s="89">
        <v>86.95144119146407</v>
      </c>
      <c r="F367" s="49" t="s">
        <v>739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785</v>
      </c>
      <c r="E368" s="89">
        <v>127.00745439160222</v>
      </c>
      <c r="F368" s="49" t="s">
        <v>739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786</v>
      </c>
      <c r="E369" s="89">
        <v>1299.7040366652589</v>
      </c>
      <c r="F369" s="49" t="s">
        <v>753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787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788</v>
      </c>
      <c r="E371" s="89">
        <v>1649.1239989779863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789</v>
      </c>
      <c r="E372" s="89">
        <v>1168.1409580858199</v>
      </c>
      <c r="F372" s="49" t="s">
        <v>790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36310.618930753903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791</v>
      </c>
      <c r="E375" s="93">
        <v>5527.7656926756626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792</v>
      </c>
      <c r="E377" s="95">
        <v>335.8009178246806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793</v>
      </c>
      <c r="E378" s="95">
        <v>1103.7882825505533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794</v>
      </c>
      <c r="E379" s="95">
        <v>16702.281372759695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795</v>
      </c>
      <c r="E380" s="95">
        <v>5847.7833455976024</v>
      </c>
      <c r="F380" s="49" t="s">
        <v>754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795</v>
      </c>
      <c r="E382" s="95">
        <v>1060.7055496513076</v>
      </c>
      <c r="F382" s="49" t="s">
        <v>755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795</v>
      </c>
      <c r="E383" s="95">
        <v>535.66248816507141</v>
      </c>
      <c r="F383" s="49" t="s">
        <v>756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796</v>
      </c>
      <c r="E384" s="95">
        <v>4937.2683159924309</v>
      </c>
      <c r="F384" s="49" t="s">
        <v>797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1.5</v>
      </c>
      <c r="E385" s="95">
        <v>259.56296553689526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12538.092779325343</v>
      </c>
      <c r="F386" s="75"/>
      <c r="I386" s="27">
        <f>E386/1.18</f>
        <v>10625.502355360461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12538.092779325343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7153.5615478466416</v>
      </c>
      <c r="F388" s="75"/>
      <c r="I388" s="27">
        <f>E388/1.18</f>
        <v>6062.3402947852901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7153.5615478466416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40607.676654567331</v>
      </c>
      <c r="F390" s="75"/>
      <c r="I390" s="27">
        <f>E390/1.18</f>
        <v>34413.285300480791</v>
      </c>
      <c r="J390" s="27">
        <f>SUM(I6:I390)</f>
        <v>171573.21467958053</v>
      </c>
      <c r="K390" s="27">
        <f>J390*1.01330668353499*1.18</f>
        <v>205150.41647747505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40607.676654567331</v>
      </c>
      <c r="F391" s="49" t="s">
        <v>731</v>
      </c>
      <c r="I391" s="27">
        <f>E6+E197+E232+E266+E338+E355+E386+E388+E390</f>
        <v>202456.39332190505</v>
      </c>
      <c r="J391" s="27">
        <f>I391-K391</f>
        <v>-136707.38291681668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2017-05-18T02:30:07Z</dcterms:modified>
</cp:coreProperties>
</file>